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.n-guyen1\Documents\01_ AG - PREV - INFRA\01_ AFFAIRES GENERALES\15_IGESA - LOGIS FAMILIAUX\"/>
    </mc:Choice>
  </mc:AlternateContent>
  <bookViews>
    <workbookView xWindow="0" yWindow="0" windowWidth="28800" windowHeight="12000"/>
  </bookViews>
  <sheets>
    <sheet name="Calculateur CVJ" sheetId="13" r:id="rId1"/>
  </sheets>
  <definedNames>
    <definedName name="Appartenance">#REF!</definedName>
    <definedName name="Armée_de_l_Air">#REF!</definedName>
    <definedName name="Armée_de_Terre">#REF!</definedName>
    <definedName name="categoriel">#REF!</definedName>
    <definedName name="Gendarmerie">#REF!</definedName>
    <definedName name="Lettre">#REF!</definedName>
    <definedName name="Logis">#REF!</definedName>
    <definedName name="Marine">#REF!</definedName>
    <definedName name="particularité">#REF!</definedName>
    <definedName name="Pers_Civil_Armée">#REF!</definedName>
    <definedName name="Pers_civil_gend">#REF!</definedName>
    <definedName name="Provenance">#REF!</definedName>
    <definedName name="Qualité">#REF!</definedName>
    <definedName name="référence_client">#REF!</definedName>
    <definedName name="Site_type">#REF!</definedName>
    <definedName name="Situation_foyer_fiscal">#REF!</definedName>
    <definedName name="unité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3" l="1"/>
  <c r="F21" i="13" l="1"/>
  <c r="E7" i="13"/>
  <c r="G7" i="13" s="1"/>
  <c r="G6" i="13"/>
  <c r="E5" i="13"/>
  <c r="G5" i="13" s="1"/>
  <c r="E4" i="13"/>
  <c r="G4" i="13" s="1"/>
  <c r="E3" i="13"/>
  <c r="G3" i="13" s="1"/>
  <c r="E2" i="13"/>
  <c r="G2" i="13" s="1"/>
  <c r="F17" i="13"/>
  <c r="F18" i="13" s="1"/>
  <c r="F19" i="13" s="1"/>
  <c r="F20" i="13" s="1"/>
  <c r="F22" i="13" l="1"/>
  <c r="F24" i="13" s="1"/>
  <c r="F25" i="13" s="1"/>
</calcChain>
</file>

<file path=xl/sharedStrings.xml><?xml version="1.0" encoding="utf-8"?>
<sst xmlns="http://schemas.openxmlformats.org/spreadsheetml/2006/main" count="35" uniqueCount="33">
  <si>
    <t>de   à  :</t>
  </si>
  <si>
    <t>Supérieur à  :</t>
  </si>
  <si>
    <t>Tarification</t>
  </si>
  <si>
    <t xml:space="preserve"> en € outre mer</t>
  </si>
  <si>
    <t>identique</t>
  </si>
  <si>
    <t>métropole</t>
  </si>
  <si>
    <t xml:space="preserve">TRANCHE RABIPP  </t>
  </si>
  <si>
    <t>TARIF A</t>
  </si>
  <si>
    <t>TARIF B</t>
  </si>
  <si>
    <t>TARIF C</t>
  </si>
  <si>
    <t>TARIF D</t>
  </si>
  <si>
    <t>TARIF E</t>
  </si>
  <si>
    <t>RABIPP (revenu annuel brut imposable par personne)</t>
  </si>
  <si>
    <t>Tarif CVJ par enfant</t>
  </si>
  <si>
    <t>Réduction accordée</t>
  </si>
  <si>
    <t>Nbr personnes à charge fiscalement</t>
  </si>
  <si>
    <t>TARIF JOURNALIER</t>
  </si>
  <si>
    <t>NOMBRE DE JOURS</t>
  </si>
  <si>
    <t>MONTANT SEJOUR (**)</t>
  </si>
  <si>
    <t>*TARIF F: Non Ressortissant du Ministère de la Défense (SRIAS): Frais de séjour Tarif E +10%</t>
  </si>
  <si>
    <t>Tarification journalière selon 5 tranches: Tarif E étant de base, TD subventionné à 7%, TC à 17%, TB à 30% et TA à 50%</t>
  </si>
  <si>
    <t>RABIPP=Revenu fiscal de référence (avis d'imposition 2021 sur les revenus 2020) divisé par le nombre de personnes au foyer fiscal.</t>
  </si>
  <si>
    <t>Le quotient obtenu sera rapproché des tranches du RABIPP ci-contre qui vous permettront d'obtenir le montant du séjour</t>
  </si>
  <si>
    <t>TARIF F (*)</t>
  </si>
  <si>
    <t>Montant acompte (30%) à payer à reception de la facture</t>
  </si>
  <si>
    <t>Frais de séjour (tarif * nbr inscrit)</t>
  </si>
  <si>
    <t>Frais de dossier</t>
  </si>
  <si>
    <t>Montant total frais de séjour</t>
  </si>
  <si>
    <t>Montant total facturé</t>
  </si>
  <si>
    <t>Nbr enfants participant au CVJ</t>
  </si>
  <si>
    <t>Revenu fiscal de référence N-2</t>
  </si>
  <si>
    <r>
      <rPr>
        <b/>
        <sz val="11"/>
        <color theme="1"/>
        <rFont val="Calibri"/>
        <family val="2"/>
        <scheme val="minor"/>
      </rPr>
      <t xml:space="preserve">Extrait "CONDITIONS GÉNÉRALES DE VENTE A LA REUNION DES CENTRES DE VACANCES JEUNES"
Calcul des frais de séjour
 </t>
    </r>
    <r>
      <rPr>
        <sz val="11"/>
        <color theme="1"/>
        <rFont val="Calibri"/>
        <family val="2"/>
        <scheme val="minor"/>
      </rPr>
      <t>–  Si  vous  êtes  ressortissant ,  vos  frais  de  séjour sont calculés en fonction de votre revenu et de votre situation de famille, établis à partir du Rabipp (revenu annuel brut imposable par personne) de votre famille. Cinq tranches de tarifs subventionnés ont été établies du tarif A au tarif E. Pour calculer votre Rabipp, divisez le montant figurant à la ligne « revenu fiscal de référence» de votre feuille d’imposition  N–2  (N  étant  l’année  au  cours  de  laquelle  la  demande  est formulée) par le nombre de personnes fiscalement à charge et composant  la  famille  (une  part  par  personne).  Consultez  ensuite  la  grille des tranches tarifaires afin de connaître celle qui correspond à votre cas.
–  Tous les prix affichés  tiennent compte des subventions accordées par le ministère des Armées pour les tranches tarifaires du tarif A au tarif E (subventions interministérielles + subventions vacances ASA).
Attention : les tarifs sont communiqués sous réserve d’erreur ou d'omission.</t>
    </r>
    <r>
      <rPr>
        <b/>
        <sz val="11"/>
        <color theme="1"/>
        <rFont val="Calibri"/>
        <family val="2"/>
        <scheme val="minor"/>
      </rPr>
      <t xml:space="preserve">
Réduction : 
</t>
    </r>
    <r>
      <rPr>
        <sz val="11"/>
        <color theme="1"/>
        <rFont val="Calibri"/>
        <family val="2"/>
        <scheme val="minor"/>
      </rPr>
      <t>–  une réduction de 5 % du montant des frais de séjour est accordée au ressortissant dont au moins deux enfants sont admis dans le même centre ou des centres différents mais à la même période.
–  une réduction de 10 % du montant des frais de séjour est accordée au ressortissant dont au moins trois enfants sont admis dans le même centre ou des centres différents mais à la même période.</t>
    </r>
    <r>
      <rPr>
        <b/>
        <sz val="11"/>
        <color theme="1"/>
        <rFont val="Calibri"/>
        <family val="2"/>
        <scheme val="minor"/>
      </rPr>
      <t xml:space="preserve">
Paiement
</t>
    </r>
    <r>
      <rPr>
        <sz val="11"/>
        <color theme="1"/>
        <rFont val="Calibri"/>
        <family val="2"/>
        <scheme val="minor"/>
      </rPr>
      <t>Le paiement des frais de dossier et de l’acompte (30 % du coût total du  séjour)  doit  intervenir  à  la  date  de  réception  de  la  facture  valant  contrat.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 xml:space="preserve">
</t>
    </r>
    <r>
      <rPr>
        <b/>
        <u/>
        <sz val="11"/>
        <color theme="1"/>
        <rFont val="Calibri"/>
        <family val="2"/>
        <scheme val="minor"/>
      </rPr>
      <t/>
    </r>
  </si>
  <si>
    <t>inférieur à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</si>
</sst>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5" formatCode="#,##0\ &quot;€&quot;;\-#,##0\ &quot;€&quot;"/>
    <numFmt numFmtId="7" formatCode="#,##0.00\ &quot;€&quot;;\-#,##0.0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\ [$€-1]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20"/>
      <name val="Times New Roman"/>
      <family val="1"/>
    </font>
    <font>
      <sz val="2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20"/>
      <color theme="1"/>
      <name val="Times New Roman"/>
      <family val="1"/>
    </font>
    <font>
      <sz val="9"/>
      <name val="Arial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339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 applyProtection="1">
      <alignment vertical="center"/>
    </xf>
    <xf numFmtId="0" fontId="0" fillId="0" borderId="0" xfId="0" applyProtection="1"/>
    <xf numFmtId="0" fontId="3" fillId="0" borderId="2" xfId="0" applyFont="1" applyBorder="1" applyAlignment="1" applyProtection="1">
      <alignment horizontal="right"/>
    </xf>
    <xf numFmtId="164" fontId="3" fillId="0" borderId="2" xfId="0" applyNumberFormat="1" applyFont="1" applyBorder="1" applyAlignment="1" applyProtection="1">
      <alignment horizontal="center"/>
    </xf>
    <xf numFmtId="164" fontId="3" fillId="0" borderId="2" xfId="0" applyNumberFormat="1" applyFont="1" applyBorder="1" applyProtection="1"/>
    <xf numFmtId="0" fontId="3" fillId="0" borderId="1" xfId="0" applyFont="1" applyBorder="1" applyAlignment="1" applyProtection="1">
      <alignment horizontal="right"/>
    </xf>
    <xf numFmtId="164" fontId="3" fillId="0" borderId="1" xfId="0" applyNumberFormat="1" applyFont="1" applyBorder="1" applyAlignment="1" applyProtection="1">
      <alignment horizontal="center"/>
    </xf>
    <xf numFmtId="8" fontId="0" fillId="0" borderId="1" xfId="0" applyNumberFormat="1" applyBorder="1"/>
    <xf numFmtId="0" fontId="0" fillId="0" borderId="1" xfId="0" applyBorder="1" applyAlignment="1">
      <alignment horizontal="center"/>
    </xf>
    <xf numFmtId="0" fontId="3" fillId="2" borderId="6" xfId="0" applyFont="1" applyFill="1" applyBorder="1" applyAlignment="1" applyProtection="1">
      <alignment horizontal="center"/>
    </xf>
    <xf numFmtId="8" fontId="0" fillId="0" borderId="2" xfId="0" applyNumberFormat="1" applyBorder="1"/>
    <xf numFmtId="0" fontId="0" fillId="0" borderId="2" xfId="0" applyBorder="1" applyAlignment="1">
      <alignment horizontal="center"/>
    </xf>
    <xf numFmtId="0" fontId="3" fillId="3" borderId="7" xfId="0" applyFont="1" applyFill="1" applyBorder="1" applyAlignment="1" applyProtection="1">
      <alignment horizontal="center"/>
    </xf>
    <xf numFmtId="0" fontId="3" fillId="4" borderId="7" xfId="0" applyFont="1" applyFill="1" applyBorder="1" applyAlignment="1" applyProtection="1">
      <alignment horizontal="center"/>
    </xf>
    <xf numFmtId="0" fontId="3" fillId="5" borderId="7" xfId="0" applyFont="1" applyFill="1" applyBorder="1" applyAlignment="1" applyProtection="1">
      <alignment horizontal="center"/>
    </xf>
    <xf numFmtId="0" fontId="3" fillId="6" borderId="7" xfId="0" applyFont="1" applyFill="1" applyBorder="1" applyAlignment="1" applyProtection="1">
      <alignment horizontal="center"/>
    </xf>
    <xf numFmtId="0" fontId="9" fillId="0" borderId="9" xfId="0" applyFont="1" applyFill="1" applyBorder="1" applyAlignment="1" applyProtection="1">
      <alignment horizontal="right"/>
    </xf>
    <xf numFmtId="164" fontId="9" fillId="0" borderId="9" xfId="0" applyNumberFormat="1" applyFont="1" applyFill="1" applyBorder="1" applyAlignment="1" applyProtection="1">
      <alignment horizontal="center"/>
    </xf>
    <xf numFmtId="8" fontId="0" fillId="0" borderId="9" xfId="0" applyNumberFormat="1" applyBorder="1"/>
    <xf numFmtId="0" fontId="0" fillId="0" borderId="9" xfId="0" applyBorder="1" applyAlignment="1">
      <alignment horizontal="center"/>
    </xf>
    <xf numFmtId="0" fontId="2" fillId="0" borderId="10" xfId="0" applyFont="1" applyFill="1" applyBorder="1" applyAlignment="1" applyProtection="1">
      <alignment vertical="center"/>
    </xf>
    <xf numFmtId="0" fontId="2" fillId="0" borderId="11" xfId="0" applyFont="1" applyFill="1" applyBorder="1" applyAlignment="1" applyProtection="1">
      <alignment vertical="center"/>
    </xf>
    <xf numFmtId="0" fontId="2" fillId="0" borderId="12" xfId="0" applyFont="1" applyFill="1" applyBorder="1" applyAlignment="1" applyProtection="1">
      <alignment vertical="center"/>
    </xf>
    <xf numFmtId="0" fontId="6" fillId="0" borderId="13" xfId="0" applyFont="1" applyFill="1" applyBorder="1" applyAlignment="1">
      <alignment horizontal="center" vertical="center" wrapText="1"/>
    </xf>
    <xf numFmtId="0" fontId="0" fillId="0" borderId="0" xfId="0" applyAlignment="1" applyProtection="1">
      <alignment vertical="top" wrapText="1"/>
    </xf>
    <xf numFmtId="0" fontId="4" fillId="7" borderId="4" xfId="0" applyFont="1" applyFill="1" applyBorder="1" applyAlignment="1" applyProtection="1">
      <alignment horizontal="center" vertical="center" wrapText="1"/>
    </xf>
    <xf numFmtId="0" fontId="4" fillId="7" borderId="5" xfId="0" applyFont="1" applyFill="1" applyBorder="1" applyAlignment="1" applyProtection="1">
      <alignment horizontal="center" vertical="center" wrapText="1"/>
    </xf>
    <xf numFmtId="0" fontId="4" fillId="7" borderId="3" xfId="0" applyFont="1" applyFill="1" applyBorder="1" applyAlignment="1" applyProtection="1">
      <alignment horizontal="center" vertical="center" wrapText="1"/>
    </xf>
    <xf numFmtId="7" fontId="5" fillId="7" borderId="4" xfId="0" applyNumberFormat="1" applyFont="1" applyFill="1" applyBorder="1" applyAlignment="1" applyProtection="1">
      <alignment horizontal="center"/>
    </xf>
    <xf numFmtId="7" fontId="5" fillId="7" borderId="3" xfId="0" applyNumberFormat="1" applyFont="1" applyFill="1" applyBorder="1" applyAlignment="1" applyProtection="1">
      <alignment horizontal="center"/>
    </xf>
    <xf numFmtId="7" fontId="8" fillId="7" borderId="4" xfId="0" applyNumberFormat="1" applyFont="1" applyFill="1" applyBorder="1" applyAlignment="1" applyProtection="1">
      <alignment horizontal="center"/>
    </xf>
    <xf numFmtId="7" fontId="8" fillId="7" borderId="3" xfId="0" applyNumberFormat="1" applyFont="1" applyFill="1" applyBorder="1" applyAlignment="1" applyProtection="1">
      <alignment horizontal="center"/>
    </xf>
    <xf numFmtId="7" fontId="5" fillId="7" borderId="1" xfId="0" applyNumberFormat="1" applyFont="1" applyFill="1" applyBorder="1" applyAlignment="1" applyProtection="1">
      <alignment horizontal="center"/>
    </xf>
    <xf numFmtId="0" fontId="4" fillId="7" borderId="1" xfId="0" applyFont="1" applyFill="1" applyBorder="1" applyAlignment="1" applyProtection="1">
      <alignment horizontal="center" vertical="center" wrapText="1"/>
    </xf>
    <xf numFmtId="9" fontId="5" fillId="7" borderId="1" xfId="2" applyFont="1" applyFill="1" applyBorder="1" applyAlignment="1" applyProtection="1">
      <alignment horizontal="center"/>
    </xf>
    <xf numFmtId="5" fontId="5" fillId="0" borderId="1" xfId="1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7" borderId="1" xfId="0" applyFont="1" applyFill="1" applyBorder="1" applyAlignment="1" applyProtection="1">
      <alignment horizontal="center"/>
    </xf>
    <xf numFmtId="5" fontId="5" fillId="7" borderId="1" xfId="0" applyNumberFormat="1" applyFont="1" applyFill="1" applyBorder="1" applyAlignment="1" applyProtection="1">
      <alignment horizontal="center"/>
    </xf>
    <xf numFmtId="0" fontId="4" fillId="7" borderId="1" xfId="0" applyFont="1" applyFill="1" applyBorder="1" applyAlignment="1" applyProtection="1">
      <alignment horizontal="center"/>
    </xf>
    <xf numFmtId="0" fontId="0" fillId="0" borderId="14" xfId="0" applyBorder="1" applyAlignment="1" applyProtection="1">
      <alignment horizontal="left" vertical="top" wrapText="1"/>
    </xf>
    <xf numFmtId="0" fontId="0" fillId="0" borderId="15" xfId="0" applyBorder="1" applyAlignment="1" applyProtection="1">
      <alignment horizontal="left" vertical="top" wrapText="1"/>
    </xf>
    <xf numFmtId="0" fontId="0" fillId="0" borderId="16" xfId="0" applyBorder="1" applyAlignment="1" applyProtection="1">
      <alignment horizontal="left" vertical="top" wrapText="1"/>
    </xf>
    <xf numFmtId="0" fontId="0" fillId="0" borderId="17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18" xfId="0" applyBorder="1" applyAlignment="1" applyProtection="1">
      <alignment horizontal="left" vertical="top" wrapText="1"/>
    </xf>
    <xf numFmtId="0" fontId="0" fillId="0" borderId="19" xfId="0" applyBorder="1" applyAlignment="1" applyProtection="1">
      <alignment horizontal="left" vertical="top" wrapText="1"/>
    </xf>
    <xf numFmtId="0" fontId="0" fillId="0" borderId="20" xfId="0" applyBorder="1" applyAlignment="1" applyProtection="1">
      <alignment horizontal="left" vertical="top" wrapText="1"/>
    </xf>
    <xf numFmtId="0" fontId="0" fillId="0" borderId="21" xfId="0" applyBorder="1" applyAlignment="1" applyProtection="1">
      <alignment horizontal="left" vertical="top" wrapText="1"/>
    </xf>
    <xf numFmtId="0" fontId="3" fillId="8" borderId="8" xfId="0" applyFont="1" applyFill="1" applyBorder="1" applyAlignment="1" applyProtection="1">
      <alignment horizontal="center"/>
    </xf>
  </cellXfs>
  <cellStyles count="3">
    <cellStyle name="Monétaire" xfId="1" builtinId="4"/>
    <cellStyle name="Normal" xfId="0" builtinId="0"/>
    <cellStyle name="Pourcentage" xfId="2" builtinId="5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2" formatCode="#,##0.00\ &quot;€&quot;;[Red]\-#,##0.00\ &quot;€&quot;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#,##0\ [$€-1]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2" formatCode="#,##0.00\ &quot;€&quot;;[Red]\-#,##0.00\ &quot;€&quot;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#,##0\ [$€-1]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#,##0\ [$€-1]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protection locked="1" hidden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/>
        <bottom/>
        <vertical/>
        <horizontal/>
      </border>
      <protection locked="1" hidden="0"/>
    </dxf>
    <dxf>
      <fill>
        <patternFill>
          <bgColor rgb="FFFFC000"/>
        </patternFill>
      </fill>
    </dxf>
    <dxf>
      <fill>
        <patternFill>
          <bgColor theme="4" tint="0.39994506668294322"/>
        </patternFill>
      </fill>
    </dxf>
    <dxf>
      <fill>
        <patternFill>
          <bgColor rgb="FFFFC000"/>
        </patternFill>
      </fill>
    </dxf>
    <dxf>
      <fill>
        <patternFill>
          <bgColor rgb="FF5EE838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CC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9" name="Tableau222830" displayName="Tableau222830" ref="A1:G7" totalsRowShown="0" headerRowDxfId="10" dataDxfId="8" headerRowBorderDxfId="9" tableBorderDxfId="7">
  <autoFilter ref="A1:G7"/>
  <tableColumns count="7">
    <tableColumn id="1" name="TRANCHE RABIPP  " dataDxfId="6"/>
    <tableColumn id="2" name=" en € outre mer" dataDxfId="5"/>
    <tableColumn id="3" name="identique" dataDxfId="4"/>
    <tableColumn id="4" name="métropole" dataDxfId="3"/>
    <tableColumn id="9" name="TARIF JOURNALIER" dataDxfId="2"/>
    <tableColumn id="8" name="NOMBRE DE JOURS" dataDxfId="1"/>
    <tableColumn id="7" name="MONTANT SEJOUR (**)" dataDxfId="0">
      <calculatedColumnFormula>E2*F2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6"/>
  <sheetViews>
    <sheetView tabSelected="1" workbookViewId="0">
      <selection activeCell="F14" sqref="F14:G14"/>
    </sheetView>
  </sheetViews>
  <sheetFormatPr baseColWidth="10" defaultRowHeight="15" x14ac:dyDescent="0.25"/>
  <cols>
    <col min="1" max="7" width="25.7109375" style="2" customWidth="1"/>
    <col min="8" max="16384" width="11.42578125" style="2"/>
  </cols>
  <sheetData>
    <row r="1" spans="1:7" s="1" customFormat="1" ht="15.75" thickBot="1" x14ac:dyDescent="0.3">
      <c r="A1" s="21" t="s">
        <v>6</v>
      </c>
      <c r="B1" s="22" t="s">
        <v>3</v>
      </c>
      <c r="C1" s="22" t="s">
        <v>4</v>
      </c>
      <c r="D1" s="23" t="s">
        <v>5</v>
      </c>
      <c r="E1" s="24" t="s">
        <v>16</v>
      </c>
      <c r="F1" s="24" t="s">
        <v>17</v>
      </c>
      <c r="G1" s="24" t="s">
        <v>18</v>
      </c>
    </row>
    <row r="2" spans="1:7" x14ac:dyDescent="0.25">
      <c r="A2" s="10" t="s">
        <v>7</v>
      </c>
      <c r="B2" s="3" t="s">
        <v>32</v>
      </c>
      <c r="C2" s="4">
        <v>5317</v>
      </c>
      <c r="D2" s="5"/>
      <c r="E2" s="11">
        <f>E6-((E6*50/100))</f>
        <v>35.5</v>
      </c>
      <c r="F2" s="12">
        <v>11</v>
      </c>
      <c r="G2" s="11">
        <f>E2*F2</f>
        <v>390.5</v>
      </c>
    </row>
    <row r="3" spans="1:7" x14ac:dyDescent="0.25">
      <c r="A3" s="13" t="s">
        <v>8</v>
      </c>
      <c r="B3" s="6" t="s">
        <v>0</v>
      </c>
      <c r="C3" s="7">
        <v>5317</v>
      </c>
      <c r="D3" s="7">
        <v>9231</v>
      </c>
      <c r="E3" s="8">
        <f>E6-((E6*30/100))</f>
        <v>49.7</v>
      </c>
      <c r="F3" s="9">
        <v>11</v>
      </c>
      <c r="G3" s="8">
        <f t="shared" ref="G3:G7" si="0">E3*F3</f>
        <v>546.70000000000005</v>
      </c>
    </row>
    <row r="4" spans="1:7" x14ac:dyDescent="0.25">
      <c r="A4" s="14" t="s">
        <v>9</v>
      </c>
      <c r="B4" s="6" t="s">
        <v>0</v>
      </c>
      <c r="C4" s="7">
        <v>9232</v>
      </c>
      <c r="D4" s="7">
        <v>11922</v>
      </c>
      <c r="E4" s="8">
        <f>E6-((E6*17/100))</f>
        <v>58.93</v>
      </c>
      <c r="F4" s="9">
        <v>11</v>
      </c>
      <c r="G4" s="8">
        <f t="shared" si="0"/>
        <v>648.23</v>
      </c>
    </row>
    <row r="5" spans="1:7" x14ac:dyDescent="0.25">
      <c r="A5" s="15" t="s">
        <v>10</v>
      </c>
      <c r="B5" s="6" t="s">
        <v>0</v>
      </c>
      <c r="C5" s="7">
        <v>11923</v>
      </c>
      <c r="D5" s="7">
        <v>13082</v>
      </c>
      <c r="E5" s="8">
        <f>E6-((E6*7/100))</f>
        <v>66.03</v>
      </c>
      <c r="F5" s="9">
        <v>11</v>
      </c>
      <c r="G5" s="8">
        <f t="shared" si="0"/>
        <v>726.33</v>
      </c>
    </row>
    <row r="6" spans="1:7" x14ac:dyDescent="0.25">
      <c r="A6" s="16" t="s">
        <v>11</v>
      </c>
      <c r="B6" s="6" t="s">
        <v>1</v>
      </c>
      <c r="C6" s="7">
        <v>13082</v>
      </c>
      <c r="D6" s="7"/>
      <c r="E6" s="8">
        <v>71</v>
      </c>
      <c r="F6" s="9">
        <v>11</v>
      </c>
      <c r="G6" s="8">
        <f t="shared" si="0"/>
        <v>781</v>
      </c>
    </row>
    <row r="7" spans="1:7" ht="15.75" thickBot="1" x14ac:dyDescent="0.3">
      <c r="A7" s="50" t="s">
        <v>23</v>
      </c>
      <c r="B7" s="17"/>
      <c r="C7" s="18"/>
      <c r="D7" s="18"/>
      <c r="E7" s="19">
        <f>E6+((E6*10/100))</f>
        <v>78.099999999999994</v>
      </c>
      <c r="F7" s="20">
        <v>11</v>
      </c>
      <c r="G7" s="19">
        <f t="shared" si="0"/>
        <v>859.09999999999991</v>
      </c>
    </row>
    <row r="9" spans="1:7" x14ac:dyDescent="0.25">
      <c r="A9" s="2" t="s">
        <v>19</v>
      </c>
    </row>
    <row r="10" spans="1:7" x14ac:dyDescent="0.25">
      <c r="A10" s="2" t="s">
        <v>20</v>
      </c>
    </row>
    <row r="11" spans="1:7" x14ac:dyDescent="0.25">
      <c r="A11" s="2" t="s">
        <v>21</v>
      </c>
    </row>
    <row r="12" spans="1:7" x14ac:dyDescent="0.25">
      <c r="A12" s="2" t="s">
        <v>22</v>
      </c>
    </row>
    <row r="14" spans="1:7" ht="26.25" x14ac:dyDescent="0.4">
      <c r="A14" s="34" t="s">
        <v>30</v>
      </c>
      <c r="B14" s="34"/>
      <c r="C14" s="34"/>
      <c r="D14" s="34"/>
      <c r="F14" s="36"/>
      <c r="G14" s="36"/>
    </row>
    <row r="15" spans="1:7" ht="26.25" customHeight="1" x14ac:dyDescent="0.4">
      <c r="A15" s="34" t="s">
        <v>15</v>
      </c>
      <c r="B15" s="34"/>
      <c r="C15" s="34"/>
      <c r="D15" s="34"/>
      <c r="F15" s="37"/>
      <c r="G15" s="37"/>
    </row>
    <row r="16" spans="1:7" ht="26.25" customHeight="1" x14ac:dyDescent="0.4">
      <c r="A16" s="26" t="s">
        <v>29</v>
      </c>
      <c r="B16" s="27"/>
      <c r="C16" s="27"/>
      <c r="D16" s="28"/>
      <c r="F16" s="37"/>
      <c r="G16" s="37"/>
    </row>
    <row r="17" spans="1:7" ht="26.25" x14ac:dyDescent="0.4">
      <c r="A17" s="40" t="s">
        <v>12</v>
      </c>
      <c r="B17" s="40"/>
      <c r="C17" s="40"/>
      <c r="D17" s="40"/>
      <c r="F17" s="39" t="str">
        <f>IF(OR(ISBLANK(F14),ISBLANK(F15)),"",ROUNDDOWN(F14/F15,0))</f>
        <v/>
      </c>
      <c r="G17" s="39"/>
    </row>
    <row r="18" spans="1:7" ht="26.25" customHeight="1" x14ac:dyDescent="0.4">
      <c r="A18" s="34" t="s">
        <v>2</v>
      </c>
      <c r="B18" s="34"/>
      <c r="C18" s="34"/>
      <c r="D18" s="34"/>
      <c r="F18" s="38" t="str">
        <f>IF(OR(ISBLANK(F14),ISBLANK(F15)),"",IF(F17&lt;C3,"Tarif A",IF(F17&lt;C4,"Tarif B",IF(F17&lt;C5,"Tarif C",IF(F17&lt;C6,"Tarif D","Tarif E")))))</f>
        <v/>
      </c>
      <c r="G18" s="38"/>
    </row>
    <row r="19" spans="1:7" ht="26.25" x14ac:dyDescent="0.4">
      <c r="A19" s="34" t="s">
        <v>13</v>
      </c>
      <c r="B19" s="34"/>
      <c r="C19" s="34"/>
      <c r="D19" s="34"/>
      <c r="F19" s="33" t="str">
        <f>IF(OR(ISBLANK(F14),ISBLANK(F15),ISBLANK(F16)),"",VLOOKUP(F18,Tableau222830[#All],7,FALSE))</f>
        <v/>
      </c>
      <c r="G19" s="33"/>
    </row>
    <row r="20" spans="1:7" ht="26.25" x14ac:dyDescent="0.4">
      <c r="A20" s="34" t="s">
        <v>25</v>
      </c>
      <c r="B20" s="34"/>
      <c r="C20" s="34"/>
      <c r="D20" s="34"/>
      <c r="F20" s="33" t="str">
        <f>IF(OR(ISBLANK(F14),ISBLANK(F15),ISBLANK(F16)),"",F19*F16)</f>
        <v/>
      </c>
      <c r="G20" s="33"/>
    </row>
    <row r="21" spans="1:7" ht="26.25" customHeight="1" x14ac:dyDescent="0.4">
      <c r="A21" s="34" t="s">
        <v>14</v>
      </c>
      <c r="B21" s="34"/>
      <c r="C21" s="34"/>
      <c r="D21" s="34"/>
      <c r="F21" s="35" t="str">
        <f>IF(OR(ISBLANK(F14),ISBLANK(F15),ISBLANK(F16)),"",IF(F16&gt;2,0.1,IF(F16&gt;1,0.05,0)))</f>
        <v/>
      </c>
      <c r="G21" s="35"/>
    </row>
    <row r="22" spans="1:7" ht="26.25" x14ac:dyDescent="0.4">
      <c r="A22" s="26" t="s">
        <v>27</v>
      </c>
      <c r="B22" s="27"/>
      <c r="C22" s="27"/>
      <c r="D22" s="28"/>
      <c r="F22" s="33" t="str">
        <f>IF(OR(ISBLANK(F14),ISBLANK(F15),ISBLANK(F16)),"",F20*(1-F21))</f>
        <v/>
      </c>
      <c r="G22" s="33"/>
    </row>
    <row r="23" spans="1:7" ht="26.25" x14ac:dyDescent="0.4">
      <c r="A23" s="26" t="s">
        <v>26</v>
      </c>
      <c r="B23" s="27"/>
      <c r="C23" s="27"/>
      <c r="D23" s="28"/>
      <c r="F23" s="29" t="str">
        <f>IF(OR(ISBLANK(F14),ISBLANK(F15),ISBLANK(F16)),"",17)</f>
        <v/>
      </c>
      <c r="G23" s="30"/>
    </row>
    <row r="24" spans="1:7" ht="25.5" x14ac:dyDescent="0.35">
      <c r="A24" s="26" t="s">
        <v>28</v>
      </c>
      <c r="B24" s="27"/>
      <c r="C24" s="27"/>
      <c r="D24" s="28"/>
      <c r="F24" s="31" t="str">
        <f>IF(OR(ISBLANK(F14),ISBLANK(F15),ISBLANK(F16)),"",SUM(F22:G23))</f>
        <v/>
      </c>
      <c r="G24" s="32"/>
    </row>
    <row r="25" spans="1:7" ht="26.25" x14ac:dyDescent="0.4">
      <c r="A25" s="34" t="s">
        <v>24</v>
      </c>
      <c r="B25" s="34"/>
      <c r="C25" s="34"/>
      <c r="D25" s="34"/>
      <c r="F25" s="33" t="str">
        <f>IF(OR(ISBLANK(F14),ISBLANK(F15),ISBLANK(F16)),"",F24*0.3)</f>
        <v/>
      </c>
      <c r="G25" s="33"/>
    </row>
    <row r="26" spans="1:7" ht="15" customHeight="1" thickBot="1" x14ac:dyDescent="0.3"/>
    <row r="27" spans="1:7" ht="15" customHeight="1" x14ac:dyDescent="0.25">
      <c r="A27" s="41" t="s">
        <v>31</v>
      </c>
      <c r="B27" s="42"/>
      <c r="C27" s="42"/>
      <c r="D27" s="42"/>
      <c r="E27" s="42"/>
      <c r="F27" s="42"/>
      <c r="G27" s="43"/>
    </row>
    <row r="28" spans="1:7" x14ac:dyDescent="0.25">
      <c r="A28" s="44"/>
      <c r="B28" s="45"/>
      <c r="C28" s="45"/>
      <c r="D28" s="45"/>
      <c r="E28" s="45"/>
      <c r="F28" s="45"/>
      <c r="G28" s="46"/>
    </row>
    <row r="29" spans="1:7" ht="15" customHeight="1" x14ac:dyDescent="0.25">
      <c r="A29" s="44"/>
      <c r="B29" s="45"/>
      <c r="C29" s="45"/>
      <c r="D29" s="45"/>
      <c r="E29" s="45"/>
      <c r="F29" s="45"/>
      <c r="G29" s="46"/>
    </row>
    <row r="30" spans="1:7" x14ac:dyDescent="0.25">
      <c r="A30" s="44"/>
      <c r="B30" s="45"/>
      <c r="C30" s="45"/>
      <c r="D30" s="45"/>
      <c r="E30" s="45"/>
      <c r="F30" s="45"/>
      <c r="G30" s="46"/>
    </row>
    <row r="31" spans="1:7" x14ac:dyDescent="0.25">
      <c r="A31" s="44"/>
      <c r="B31" s="45"/>
      <c r="C31" s="45"/>
      <c r="D31" s="45"/>
      <c r="E31" s="45"/>
      <c r="F31" s="45"/>
      <c r="G31" s="46"/>
    </row>
    <row r="32" spans="1:7" x14ac:dyDescent="0.25">
      <c r="A32" s="44"/>
      <c r="B32" s="45"/>
      <c r="C32" s="45"/>
      <c r="D32" s="45"/>
      <c r="E32" s="45"/>
      <c r="F32" s="45"/>
      <c r="G32" s="46"/>
    </row>
    <row r="33" spans="1:7" ht="15" customHeight="1" x14ac:dyDescent="0.25">
      <c r="A33" s="44"/>
      <c r="B33" s="45"/>
      <c r="C33" s="45"/>
      <c r="D33" s="45"/>
      <c r="E33" s="45"/>
      <c r="F33" s="45"/>
      <c r="G33" s="46"/>
    </row>
    <row r="34" spans="1:7" x14ac:dyDescent="0.25">
      <c r="A34" s="44"/>
      <c r="B34" s="45"/>
      <c r="C34" s="45"/>
      <c r="D34" s="45"/>
      <c r="E34" s="45"/>
      <c r="F34" s="45"/>
      <c r="G34" s="46"/>
    </row>
    <row r="35" spans="1:7" ht="15" customHeight="1" x14ac:dyDescent="0.25">
      <c r="A35" s="44"/>
      <c r="B35" s="45"/>
      <c r="C35" s="45"/>
      <c r="D35" s="45"/>
      <c r="E35" s="45"/>
      <c r="F35" s="45"/>
      <c r="G35" s="46"/>
    </row>
    <row r="36" spans="1:7" x14ac:dyDescent="0.25">
      <c r="A36" s="44"/>
      <c r="B36" s="45"/>
      <c r="C36" s="45"/>
      <c r="D36" s="45"/>
      <c r="E36" s="45"/>
      <c r="F36" s="45"/>
      <c r="G36" s="46"/>
    </row>
    <row r="37" spans="1:7" x14ac:dyDescent="0.25">
      <c r="A37" s="44"/>
      <c r="B37" s="45"/>
      <c r="C37" s="45"/>
      <c r="D37" s="45"/>
      <c r="E37" s="45"/>
      <c r="F37" s="45"/>
      <c r="G37" s="46"/>
    </row>
    <row r="38" spans="1:7" ht="18" customHeight="1" x14ac:dyDescent="0.25">
      <c r="A38" s="44"/>
      <c r="B38" s="45"/>
      <c r="C38" s="45"/>
      <c r="D38" s="45"/>
      <c r="E38" s="45"/>
      <c r="F38" s="45"/>
      <c r="G38" s="46"/>
    </row>
    <row r="39" spans="1:7" x14ac:dyDescent="0.25">
      <c r="A39" s="44"/>
      <c r="B39" s="45"/>
      <c r="C39" s="45"/>
      <c r="D39" s="45"/>
      <c r="E39" s="45"/>
      <c r="F39" s="45"/>
      <c r="G39" s="46"/>
    </row>
    <row r="40" spans="1:7" ht="15.75" thickBot="1" x14ac:dyDescent="0.3">
      <c r="A40" s="47"/>
      <c r="B40" s="48"/>
      <c r="C40" s="48"/>
      <c r="D40" s="48"/>
      <c r="E40" s="48"/>
      <c r="F40" s="48"/>
      <c r="G40" s="49"/>
    </row>
    <row r="41" spans="1:7" x14ac:dyDescent="0.25">
      <c r="A41" s="25"/>
      <c r="B41" s="25"/>
      <c r="C41" s="25"/>
      <c r="D41" s="25"/>
      <c r="E41" s="25"/>
      <c r="F41" s="25"/>
      <c r="G41" s="25"/>
    </row>
    <row r="42" spans="1:7" x14ac:dyDescent="0.25">
      <c r="A42" s="25"/>
      <c r="B42" s="25"/>
      <c r="C42" s="25"/>
      <c r="D42" s="25"/>
      <c r="E42" s="25"/>
      <c r="F42" s="25"/>
      <c r="G42" s="25"/>
    </row>
    <row r="43" spans="1:7" x14ac:dyDescent="0.25">
      <c r="A43" s="25"/>
      <c r="B43" s="25"/>
      <c r="C43" s="25"/>
      <c r="D43" s="25"/>
      <c r="E43" s="25"/>
      <c r="F43" s="25"/>
      <c r="G43" s="25"/>
    </row>
    <row r="44" spans="1:7" x14ac:dyDescent="0.25">
      <c r="A44" s="25"/>
      <c r="B44" s="25"/>
      <c r="C44" s="25"/>
      <c r="D44" s="25"/>
      <c r="E44" s="25"/>
      <c r="F44" s="25"/>
      <c r="G44" s="25"/>
    </row>
    <row r="45" spans="1:7" x14ac:dyDescent="0.25">
      <c r="A45" s="25"/>
      <c r="B45" s="25"/>
      <c r="C45" s="25"/>
      <c r="D45" s="25"/>
      <c r="E45" s="25"/>
      <c r="F45" s="25"/>
      <c r="G45" s="25"/>
    </row>
    <row r="46" spans="1:7" x14ac:dyDescent="0.25">
      <c r="A46" s="25"/>
      <c r="B46" s="25"/>
      <c r="C46" s="25"/>
      <c r="D46" s="25"/>
      <c r="E46" s="25"/>
      <c r="F46" s="25"/>
      <c r="G46" s="25"/>
    </row>
    <row r="47" spans="1:7" x14ac:dyDescent="0.25">
      <c r="A47" s="25"/>
      <c r="B47" s="25"/>
      <c r="C47" s="25"/>
      <c r="D47" s="25"/>
      <c r="E47" s="25"/>
      <c r="F47" s="25"/>
      <c r="G47" s="25"/>
    </row>
    <row r="48" spans="1:7" x14ac:dyDescent="0.25">
      <c r="A48" s="25"/>
      <c r="B48" s="25"/>
      <c r="C48" s="25"/>
      <c r="D48" s="25"/>
      <c r="E48" s="25"/>
      <c r="F48" s="25"/>
      <c r="G48" s="25"/>
    </row>
    <row r="49" spans="1:7" x14ac:dyDescent="0.25">
      <c r="A49" s="25"/>
      <c r="B49" s="25"/>
      <c r="C49" s="25"/>
      <c r="D49" s="25"/>
      <c r="E49" s="25"/>
      <c r="F49" s="25"/>
      <c r="G49" s="25"/>
    </row>
    <row r="50" spans="1:7" x14ac:dyDescent="0.25">
      <c r="A50" s="25"/>
      <c r="B50" s="25"/>
      <c r="C50" s="25"/>
      <c r="D50" s="25"/>
      <c r="E50" s="25"/>
      <c r="F50" s="25"/>
      <c r="G50" s="25"/>
    </row>
    <row r="51" spans="1:7" x14ac:dyDescent="0.25">
      <c r="A51" s="25"/>
      <c r="B51" s="25"/>
      <c r="C51" s="25"/>
      <c r="D51" s="25"/>
      <c r="E51" s="25"/>
      <c r="F51" s="25"/>
      <c r="G51" s="25"/>
    </row>
    <row r="52" spans="1:7" x14ac:dyDescent="0.25">
      <c r="A52" s="25"/>
      <c r="B52" s="25"/>
      <c r="C52" s="25"/>
      <c r="D52" s="25"/>
      <c r="E52" s="25"/>
      <c r="F52" s="25"/>
      <c r="G52" s="25"/>
    </row>
    <row r="53" spans="1:7" x14ac:dyDescent="0.25">
      <c r="A53" s="25"/>
      <c r="B53" s="25"/>
      <c r="C53" s="25"/>
      <c r="D53" s="25"/>
      <c r="E53" s="25"/>
      <c r="F53" s="25"/>
      <c r="G53" s="25"/>
    </row>
    <row r="54" spans="1:7" x14ac:dyDescent="0.25">
      <c r="A54" s="25"/>
      <c r="B54" s="25"/>
      <c r="C54" s="25"/>
      <c r="D54" s="25"/>
      <c r="E54" s="25"/>
      <c r="F54" s="25"/>
      <c r="G54" s="25"/>
    </row>
    <row r="55" spans="1:7" x14ac:dyDescent="0.25">
      <c r="A55" s="25"/>
      <c r="B55" s="25"/>
      <c r="C55" s="25"/>
      <c r="D55" s="25"/>
      <c r="E55" s="25"/>
      <c r="F55" s="25"/>
      <c r="G55" s="25"/>
    </row>
    <row r="56" spans="1:7" x14ac:dyDescent="0.25">
      <c r="A56" s="25"/>
      <c r="B56" s="25"/>
      <c r="C56" s="25"/>
      <c r="D56" s="25"/>
      <c r="E56" s="25"/>
      <c r="F56" s="25"/>
      <c r="G56" s="25"/>
    </row>
  </sheetData>
  <sheetProtection sheet="1" selectLockedCells="1"/>
  <mergeCells count="25">
    <mergeCell ref="A14:D14"/>
    <mergeCell ref="A15:D15"/>
    <mergeCell ref="A17:D17"/>
    <mergeCell ref="A18:D18"/>
    <mergeCell ref="A19:D19"/>
    <mergeCell ref="A16:D16"/>
    <mergeCell ref="F14:G14"/>
    <mergeCell ref="F15:G15"/>
    <mergeCell ref="F18:G18"/>
    <mergeCell ref="F17:G17"/>
    <mergeCell ref="F19:G19"/>
    <mergeCell ref="F16:G16"/>
    <mergeCell ref="A20:D20"/>
    <mergeCell ref="A22:D22"/>
    <mergeCell ref="F20:G20"/>
    <mergeCell ref="F21:G21"/>
    <mergeCell ref="F22:G22"/>
    <mergeCell ref="A21:D21"/>
    <mergeCell ref="A23:D23"/>
    <mergeCell ref="F23:G23"/>
    <mergeCell ref="A24:D24"/>
    <mergeCell ref="F24:G24"/>
    <mergeCell ref="F25:G25"/>
    <mergeCell ref="A25:D25"/>
    <mergeCell ref="A27:G40"/>
  </mergeCells>
  <conditionalFormatting sqref="F18:G18 F21">
    <cfRule type="containsText" dxfId="16" priority="1" operator="containsText" text="Tarif E">
      <formula>NOT(ISERROR(SEARCH("Tarif E",F18)))</formula>
    </cfRule>
    <cfRule type="containsText" dxfId="15" priority="3" operator="containsText" text="Tarif D">
      <formula>NOT(ISERROR(SEARCH("Tarif D",F18)))</formula>
    </cfRule>
    <cfRule type="containsText" dxfId="14" priority="4" operator="containsText" text="Tarif C">
      <formula>NOT(ISERROR(SEARCH("Tarif C",F18)))</formula>
    </cfRule>
    <cfRule type="containsText" dxfId="13" priority="5" operator="containsText" text="TARIF B">
      <formula>NOT(ISERROR(SEARCH("TARIF B",F18)))</formula>
    </cfRule>
    <cfRule type="containsText" dxfId="12" priority="7" operator="containsText" text="TARIF A">
      <formula>NOT(ISERROR(SEARCH("TARIF A",F18)))</formula>
    </cfRule>
  </conditionalFormatting>
  <conditionalFormatting sqref="A15:A16">
    <cfRule type="containsText" dxfId="11" priority="6" operator="containsText" text="TARIF B">
      <formula>NOT(ISERROR(SEARCH("TARIF B",A15)))</formula>
    </cfRule>
  </conditionalFormatting>
  <dataValidations count="2">
    <dataValidation type="whole" operator="greaterThan" allowBlank="1" showInputMessage="1" showErrorMessage="1" sqref="F15:G16">
      <formula1>-1</formula1>
    </dataValidation>
    <dataValidation type="whole" operator="greaterThan" allowBlank="1" showInputMessage="1" showErrorMessage="1" sqref="F14:G14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Calculateur CVJ</vt:lpstr>
    </vt:vector>
  </TitlesOfParts>
  <Company>Ministère des Armées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N'GUYEN Christophe SA CL SUPERIE DEF</dc:creator>
  <cp:lastModifiedBy>N'GUYEN Christophe SA CL SUPERIE DEF</cp:lastModifiedBy>
  <cp:lastPrinted>2021-10-15T05:20:46Z</cp:lastPrinted>
  <dcterms:created xsi:type="dcterms:W3CDTF">2020-11-17T03:58:00Z</dcterms:created>
  <dcterms:modified xsi:type="dcterms:W3CDTF">2021-10-21T09:32:25Z</dcterms:modified>
</cp:coreProperties>
</file>